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OI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<sst xmlns="http://schemas.openxmlformats.org/spreadsheetml/2006/main" count="48" uniqueCount="48">
  <si>
    <t xml:space="preserve">ROI Worksheet — Punta Cana</t>
  </si>
  <si>
    <t xml:space="preserve">Blue cells = your data (edit them). Black = automatic calculation.</t>
  </si>
  <si>
    <t xml:space="preserve">Investment Return Template · Short-term rental</t>
  </si>
  <si>
    <t xml:space="preserve">ACQUISITION</t>
  </si>
  <si>
    <t xml:space="preserve">Purchase price (USD)</t>
  </si>
  <si>
    <t xml:space="preserve">CONFOTUR transfer-tax exemption? (1=Yes, 0=No)</t>
  </si>
  <si>
    <t xml:space="preserve">Enter 1 if the project is CONFOTUR-classified.</t>
  </si>
  <si>
    <t xml:space="preserve">Transfer tax rate</t>
  </si>
  <si>
    <t xml:space="preserve">Transfer tax</t>
  </si>
  <si>
    <t xml:space="preserve">Legal &amp; closing costs (% of price)</t>
  </si>
  <si>
    <t xml:space="preserve">Legal &amp; closing costs</t>
  </si>
  <si>
    <t xml:space="preserve">Furnishing &amp; setup (USD)</t>
  </si>
  <si>
    <t xml:space="preserve">Total acquisition cost</t>
  </si>
  <si>
    <t xml:space="preserve">FINANCING</t>
  </si>
  <si>
    <t xml:space="preserve">Down payment (% of price)</t>
  </si>
  <si>
    <t xml:space="preserve">100% = all-cash purchase.</t>
  </si>
  <si>
    <t xml:space="preserve">Down payment (USD)</t>
  </si>
  <si>
    <t xml:space="preserve">Loan amount</t>
  </si>
  <si>
    <t xml:space="preserve">Annual interest rate</t>
  </si>
  <si>
    <t xml:space="preserve">Loan term (years)</t>
  </si>
  <si>
    <t xml:space="preserve">Annual debt service</t>
  </si>
  <si>
    <t xml:space="preserve">Cash invested</t>
  </si>
  <si>
    <t xml:space="preserve">RENTAL INCOME</t>
  </si>
  <si>
    <t xml:space="preserve">Average nightly rate (USD)</t>
  </si>
  <si>
    <t xml:space="preserve">Annual occupancy</t>
  </si>
  <si>
    <t xml:space="preserve">Gross annual rental income</t>
  </si>
  <si>
    <t xml:space="preserve">OPERATING EXPENSES (annual)</t>
  </si>
  <si>
    <t xml:space="preserve">Management (% of gross)</t>
  </si>
  <si>
    <t xml:space="preserve">  → Management (USD)</t>
  </si>
  <si>
    <t xml:space="preserve">Platform fees (% of gross)</t>
  </si>
  <si>
    <t xml:space="preserve">  → Platform fees (USD)</t>
  </si>
  <si>
    <t xml:space="preserve">HOA / maintenance fee (monthly USD)</t>
  </si>
  <si>
    <t xml:space="preserve">  → HOA annual</t>
  </si>
  <si>
    <t xml:space="preserve">IPI / property tax (annual USD)</t>
  </si>
  <si>
    <t xml:space="preserve">Often exempt under CONFOTUR; leave 0 if applicable.</t>
  </si>
  <si>
    <t xml:space="preserve">Insurance (annual USD)</t>
  </si>
  <si>
    <t xml:space="preserve">Utilities (monthly USD)</t>
  </si>
  <si>
    <t xml:space="preserve">  → Utilities annual</t>
  </si>
  <si>
    <t xml:space="preserve">Repairs reserve (% of gross)</t>
  </si>
  <si>
    <t xml:space="preserve">  → Repairs reserve (USD)</t>
  </si>
  <si>
    <t xml:space="preserve">Total operating expenses</t>
  </si>
  <si>
    <t xml:space="preserve">RESULTS</t>
  </si>
  <si>
    <t xml:space="preserve">Net operating income (NOI)</t>
  </si>
  <si>
    <t xml:space="preserve">Capitalization rate (Cap Rate)</t>
  </si>
  <si>
    <t xml:space="preserve">Annual cash flow (after debt)</t>
  </si>
  <si>
    <t xml:space="preserve">Cash-on-cash return</t>
  </si>
  <si>
    <t xml:space="preserve">Simple payback</t>
  </si>
  <si>
    <t xml:space="preserve">Educational model, not financial advice. The pre-filled figures are an example; replace them with your own data and independent projections. © Punta Cana Investment Intelligence.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</si>
</sst>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\$#,##0;&quot;($&quot;#,##0\);\-"/>
    <numFmt numFmtId="166" formatCode="0"/>
    <numFmt numFmtId="167" formatCode="0.0%"/>
    <numFmt numFmtId="168" formatCode="0.0&quot; yrs&quot;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1F3A5F"/>
      <name val="Arial"/>
      <family val="0"/>
      <charset val="1"/>
    </font>
    <font>
      <i val="true"/>
      <sz val="9"/>
      <color rgb="FF777777"/>
      <name val="Arial"/>
      <family val="0"/>
      <charset val="1"/>
    </font>
    <font>
      <i val="true"/>
      <sz val="10"/>
      <color rgb="FF7C8B6E"/>
      <name val="Arial"/>
      <family val="0"/>
      <charset val="1"/>
    </font>
    <font>
      <b val="true"/>
      <sz val="10.5"/>
      <color rgb="FFFFFFFF"/>
      <name val="Arial"/>
      <family val="0"/>
      <charset val="1"/>
    </font>
    <font>
      <sz val="10"/>
      <color rgb="FF2B2B2B"/>
      <name val="Arial"/>
      <family val="0"/>
      <charset val="1"/>
    </font>
    <font>
      <sz val="10"/>
      <color rgb="FF0000FF"/>
      <name val="Arial"/>
      <family val="0"/>
      <charset val="1"/>
    </font>
    <font>
      <i val="true"/>
      <sz val="9"/>
      <color rgb="FF888888"/>
      <name val="Arial"/>
      <family val="0"/>
      <charset val="1"/>
    </font>
    <font>
      <sz val="10"/>
      <color rgb="FF1F3A5F"/>
      <name val="Arial"/>
      <family val="0"/>
      <charset val="1"/>
    </font>
    <font>
      <b val="true"/>
      <sz val="10"/>
      <color rgb="FF1F3A5F"/>
      <name val="Arial"/>
      <family val="0"/>
      <charset val="1"/>
    </font>
    <font>
      <b val="true"/>
      <sz val="10"/>
      <color rgb="FF2B2B2B"/>
      <name val="Arial"/>
      <family val="0"/>
      <charset val="1"/>
    </font>
    <font>
      <i val="true"/>
      <sz val="8"/>
      <color rgb="FF999999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1F3A5F"/>
        <bgColor rgb="FF2B2B2B"/>
      </patternFill>
    </fill>
    <fill>
      <patternFill patternType="solid">
        <fgColor rgb="FFFFFBEA"/>
        <bgColor rgb="FFFFFFFF"/>
      </patternFill>
    </fill>
    <fill>
      <patternFill patternType="solid">
        <fgColor rgb="FFF4F6F2"/>
        <bgColor rgb="FFFFFBEA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9D6CD"/>
      </left>
      <right style="thin">
        <color rgb="FFD9D6CD"/>
      </right>
      <top style="thin">
        <color rgb="FFD9D6CD"/>
      </top>
      <bottom style="thin">
        <color rgb="FFD9D6CD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2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8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9" fillId="3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9" fillId="3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7" fontId="9" fillId="3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8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1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2" fillId="4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3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13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13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4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7C8B6E"/>
      <rgbColor rgb="FF800080"/>
      <rgbColor rgb="FF008080"/>
      <rgbColor rgb="FFC0C0C0"/>
      <rgbColor rgb="FF888888"/>
      <rgbColor rgb="FF9999FF"/>
      <rgbColor rgb="FF993366"/>
      <rgbColor rgb="FFFFFBEA"/>
      <rgbColor rgb="FFF4F6F2"/>
      <rgbColor rgb="FF660066"/>
      <rgbColor rgb="FFFF8080"/>
      <rgbColor rgb="FF0066CC"/>
      <rgbColor rgb="FFD9D6C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777777"/>
      <rgbColor rgb="FF999999"/>
      <rgbColor rgb="FF1F3A5F"/>
      <rgbColor rgb="FF339966"/>
      <rgbColor rgb="FF003300"/>
      <rgbColor rgb="FF333300"/>
      <rgbColor rgb="FF993300"/>
      <rgbColor rgb="FF993366"/>
      <rgbColor rgb="FF333399"/>
      <rgbColor rgb="FF2B2B2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0</xdr:colOff>
      <xdr:row>0</xdr:row>
      <xdr:rowOff>0</xdr:rowOff>
    </xdr:from>
    <xdr:to>
      <xdr:col>1</xdr:col>
      <xdr:colOff>2190240</xdr:colOff>
      <xdr:row>1</xdr:row>
      <xdr:rowOff>228240</xdr:rowOff>
    </xdr:to>
    <xdr:pic>
      <xdr:nvPicPr>
        <xdr:cNvPr id="0" name="Image 1" descr="Picture"/>
        <xdr:cNvPicPr/>
      </xdr:nvPicPr>
      <xdr:blipFill>
        <a:blip r:embed="rId1"/>
        <a:stretch/>
      </xdr:blipFill>
      <xdr:spPr>
        <a:xfrm>
          <a:off x="176400" y="0"/>
          <a:ext cx="2190240" cy="47592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E54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6" topLeftCell="A7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.5"/>
    <col collapsed="false" customWidth="true" hidden="false" outlineLevel="0" max="2" min="2" style="0" width="40"/>
    <col collapsed="false" customWidth="true" hidden="false" outlineLevel="0" max="3" min="3" style="0" width="17"/>
    <col collapsed="false" customWidth="true" hidden="false" outlineLevel="0" max="4" min="4" style="0" width="2.5"/>
    <col collapsed="false" customWidth="true" hidden="false" outlineLevel="0" max="5" min="5" style="0" width="46"/>
  </cols>
  <sheetData>
    <row r="1" customFormat="false" ht="19.5" hidden="false" customHeight="true" outlineLevel="0" collapsed="false"/>
    <row r="2" customFormat="false" ht="30" hidden="false" customHeight="true" outlineLevel="0" collapsed="false"/>
    <row r="4" customFormat="false" ht="19.7" hidden="false" customHeight="true" outlineLevel="0" collapsed="false">
      <c r="B4" s="1" t="s">
        <v>0</v>
      </c>
      <c r="E4" s="2" t="s">
        <v>1</v>
      </c>
    </row>
    <row r="5" customFormat="false" ht="15" hidden="false" customHeight="false" outlineLevel="0" collapsed="false">
      <c r="B5" s="3" t="s">
        <v>2</v>
      </c>
      <c r="E5" s="2"/>
    </row>
    <row r="7" customFormat="false" ht="19.5" hidden="false" customHeight="true" outlineLevel="0" collapsed="false">
      <c r="B7" s="4" t="s">
        <v>3</v>
      </c>
      <c r="C7" s="4"/>
    </row>
    <row r="8" customFormat="false" ht="15" hidden="false" customHeight="false" outlineLevel="0" collapsed="false">
      <c r="B8" s="5" t="s">
        <v>4</v>
      </c>
      <c r="C8" s="6" t="n">
        <v>250000</v>
      </c>
    </row>
    <row r="9" customFormat="false" ht="15" hidden="false" customHeight="false" outlineLevel="0" collapsed="false">
      <c r="B9" s="5" t="s">
        <v>5</v>
      </c>
      <c r="C9" s="7" t="n">
        <v>1</v>
      </c>
      <c r="E9" s="8" t="s">
        <v>6</v>
      </c>
    </row>
    <row r="10" customFormat="false" ht="15" hidden="false" customHeight="false" outlineLevel="0" collapsed="false">
      <c r="B10" s="5" t="s">
        <v>7</v>
      </c>
      <c r="C10" s="9" t="n">
        <v>0.03</v>
      </c>
    </row>
    <row r="11" customFormat="false" ht="15" hidden="false" customHeight="false" outlineLevel="0" collapsed="false">
      <c r="B11" s="5" t="s">
        <v>8</v>
      </c>
      <c r="C11" s="10" t="n">
        <f aca="false">C8*C10*(1-C9)</f>
        <v>0</v>
      </c>
    </row>
    <row r="12" customFormat="false" ht="15" hidden="false" customHeight="false" outlineLevel="0" collapsed="false">
      <c r="B12" s="5" t="s">
        <v>9</v>
      </c>
      <c r="C12" s="9" t="n">
        <v>0.015</v>
      </c>
    </row>
    <row r="13" customFormat="false" ht="15" hidden="false" customHeight="false" outlineLevel="0" collapsed="false">
      <c r="B13" s="5" t="s">
        <v>10</v>
      </c>
      <c r="C13" s="10" t="n">
        <f aca="false">C8*C12</f>
        <v>3750</v>
      </c>
    </row>
    <row r="14" customFormat="false" ht="15" hidden="false" customHeight="false" outlineLevel="0" collapsed="false">
      <c r="B14" s="5" t="s">
        <v>11</v>
      </c>
      <c r="C14" s="6" t="n">
        <v>15000</v>
      </c>
    </row>
    <row r="15" customFormat="false" ht="15" hidden="false" customHeight="false" outlineLevel="0" collapsed="false">
      <c r="B15" s="11" t="s">
        <v>12</v>
      </c>
      <c r="C15" s="12" t="n">
        <f aca="false">C8+C11+C13+C14</f>
        <v>268750</v>
      </c>
    </row>
    <row r="17" customFormat="false" ht="19.5" hidden="false" customHeight="true" outlineLevel="0" collapsed="false">
      <c r="B17" s="4" t="s">
        <v>13</v>
      </c>
      <c r="C17" s="4"/>
    </row>
    <row r="18" customFormat="false" ht="15" hidden="false" customHeight="false" outlineLevel="0" collapsed="false">
      <c r="B18" s="5" t="s">
        <v>14</v>
      </c>
      <c r="C18" s="9" t="n">
        <v>1</v>
      </c>
      <c r="E18" s="8" t="s">
        <v>15</v>
      </c>
    </row>
    <row r="19" customFormat="false" ht="15" hidden="false" customHeight="false" outlineLevel="0" collapsed="false">
      <c r="B19" s="5" t="s">
        <v>16</v>
      </c>
      <c r="C19" s="10" t="n">
        <f aca="false">C8*C18</f>
        <v>250000</v>
      </c>
    </row>
    <row r="20" customFormat="false" ht="15" hidden="false" customHeight="false" outlineLevel="0" collapsed="false">
      <c r="B20" s="5" t="s">
        <v>17</v>
      </c>
      <c r="C20" s="10" t="n">
        <f aca="false">C8-C19</f>
        <v>0</v>
      </c>
    </row>
    <row r="21" customFormat="false" ht="15" hidden="false" customHeight="false" outlineLevel="0" collapsed="false">
      <c r="B21" s="5" t="s">
        <v>18</v>
      </c>
      <c r="C21" s="9" t="n">
        <v>0.085</v>
      </c>
    </row>
    <row r="22" customFormat="false" ht="15" hidden="false" customHeight="false" outlineLevel="0" collapsed="false">
      <c r="B22" s="5" t="s">
        <v>19</v>
      </c>
      <c r="C22" s="7" t="n">
        <v>20</v>
      </c>
    </row>
    <row r="23" customFormat="false" ht="15" hidden="false" customHeight="false" outlineLevel="0" collapsed="false">
      <c r="B23" s="5" t="s">
        <v>20</v>
      </c>
      <c r="C23" s="10" t="n">
        <f aca="false">IFERROR(IF(C20=0,0,C20*(C21/12)/(1-(1+C21/12)^(-C22*12))*12),0)</f>
        <v>0</v>
      </c>
    </row>
    <row r="24" customFormat="false" ht="15" hidden="false" customHeight="false" outlineLevel="0" collapsed="false">
      <c r="B24" s="11" t="s">
        <v>21</v>
      </c>
      <c r="C24" s="12" t="n">
        <f aca="false">C15-C20</f>
        <v>268750</v>
      </c>
    </row>
    <row r="26" customFormat="false" ht="19.5" hidden="false" customHeight="true" outlineLevel="0" collapsed="false">
      <c r="B26" s="4" t="s">
        <v>22</v>
      </c>
      <c r="C26" s="4"/>
    </row>
    <row r="27" customFormat="false" ht="15" hidden="false" customHeight="false" outlineLevel="0" collapsed="false">
      <c r="B27" s="5" t="s">
        <v>23</v>
      </c>
      <c r="C27" s="6" t="n">
        <v>180</v>
      </c>
    </row>
    <row r="28" customFormat="false" ht="15" hidden="false" customHeight="false" outlineLevel="0" collapsed="false">
      <c r="B28" s="5" t="s">
        <v>24</v>
      </c>
      <c r="C28" s="9" t="n">
        <v>0.55</v>
      </c>
    </row>
    <row r="29" customFormat="false" ht="15" hidden="false" customHeight="false" outlineLevel="0" collapsed="false">
      <c r="B29" s="11" t="s">
        <v>25</v>
      </c>
      <c r="C29" s="12" t="n">
        <f aca="false">C27*365*C28</f>
        <v>36135</v>
      </c>
    </row>
    <row r="31" customFormat="false" ht="19.5" hidden="false" customHeight="true" outlineLevel="0" collapsed="false">
      <c r="B31" s="4" t="s">
        <v>26</v>
      </c>
      <c r="C31" s="4"/>
    </row>
    <row r="32" customFormat="false" ht="15" hidden="false" customHeight="false" outlineLevel="0" collapsed="false">
      <c r="B32" s="5" t="s">
        <v>27</v>
      </c>
      <c r="C32" s="9" t="n">
        <v>0.2</v>
      </c>
    </row>
    <row r="33" customFormat="false" ht="15" hidden="false" customHeight="false" outlineLevel="0" collapsed="false">
      <c r="B33" s="5" t="s">
        <v>28</v>
      </c>
      <c r="C33" s="10" t="n">
        <f aca="false">C29*C32</f>
        <v>7227</v>
      </c>
    </row>
    <row r="34" customFormat="false" ht="15" hidden="false" customHeight="false" outlineLevel="0" collapsed="false">
      <c r="B34" s="5" t="s">
        <v>29</v>
      </c>
      <c r="C34" s="9" t="n">
        <v>0.03</v>
      </c>
    </row>
    <row r="35" customFormat="false" ht="15" hidden="false" customHeight="false" outlineLevel="0" collapsed="false">
      <c r="B35" s="5" t="s">
        <v>30</v>
      </c>
      <c r="C35" s="10" t="n">
        <f aca="false">C29*C34</f>
        <v>1084.05</v>
      </c>
    </row>
    <row r="36" customFormat="false" ht="15" hidden="false" customHeight="false" outlineLevel="0" collapsed="false">
      <c r="B36" s="5" t="s">
        <v>31</v>
      </c>
      <c r="C36" s="6" t="n">
        <v>250</v>
      </c>
    </row>
    <row r="37" customFormat="false" ht="15" hidden="false" customHeight="false" outlineLevel="0" collapsed="false">
      <c r="B37" s="5" t="s">
        <v>32</v>
      </c>
      <c r="C37" s="10" t="n">
        <f aca="false">C36*12</f>
        <v>3000</v>
      </c>
    </row>
    <row r="38" customFormat="false" ht="15" hidden="false" customHeight="false" outlineLevel="0" collapsed="false">
      <c r="B38" s="5" t="s">
        <v>33</v>
      </c>
      <c r="C38" s="6" t="n">
        <v>0</v>
      </c>
      <c r="E38" s="8" t="s">
        <v>34</v>
      </c>
    </row>
    <row r="39" customFormat="false" ht="15" hidden="false" customHeight="false" outlineLevel="0" collapsed="false">
      <c r="B39" s="5" t="s">
        <v>35</v>
      </c>
      <c r="C39" s="6" t="n">
        <v>600</v>
      </c>
    </row>
    <row r="40" customFormat="false" ht="15" hidden="false" customHeight="false" outlineLevel="0" collapsed="false">
      <c r="B40" s="5" t="s">
        <v>36</v>
      </c>
      <c r="C40" s="6" t="n">
        <v>150</v>
      </c>
    </row>
    <row r="41" customFormat="false" ht="15" hidden="false" customHeight="false" outlineLevel="0" collapsed="false">
      <c r="B41" s="5" t="s">
        <v>37</v>
      </c>
      <c r="C41" s="10" t="n">
        <f aca="false">C40*12</f>
        <v>1800</v>
      </c>
    </row>
    <row r="42" customFormat="false" ht="15" hidden="false" customHeight="false" outlineLevel="0" collapsed="false">
      <c r="B42" s="5" t="s">
        <v>38</v>
      </c>
      <c r="C42" s="9" t="n">
        <v>0.05</v>
      </c>
    </row>
    <row r="43" customFormat="false" ht="15" hidden="false" customHeight="false" outlineLevel="0" collapsed="false">
      <c r="B43" s="5" t="s">
        <v>39</v>
      </c>
      <c r="C43" s="10" t="n">
        <f aca="false">C29*C42</f>
        <v>1806.75</v>
      </c>
    </row>
    <row r="44" customFormat="false" ht="15" hidden="false" customHeight="false" outlineLevel="0" collapsed="false">
      <c r="B44" s="11" t="s">
        <v>40</v>
      </c>
      <c r="C44" s="12" t="n">
        <f aca="false">C33+C35+C37+C38+C39+C41+C43</f>
        <v>15517.8</v>
      </c>
    </row>
    <row r="46" customFormat="false" ht="19.5" hidden="false" customHeight="true" outlineLevel="0" collapsed="false">
      <c r="B46" s="4" t="s">
        <v>41</v>
      </c>
      <c r="C46" s="4"/>
    </row>
    <row r="47" customFormat="false" ht="15" hidden="false" customHeight="false" outlineLevel="0" collapsed="false">
      <c r="B47" s="13" t="s">
        <v>42</v>
      </c>
      <c r="C47" s="14" t="n">
        <f aca="false">C29-C44</f>
        <v>20617.2</v>
      </c>
    </row>
    <row r="48" customFormat="false" ht="15" hidden="false" customHeight="false" outlineLevel="0" collapsed="false">
      <c r="B48" s="13" t="s">
        <v>43</v>
      </c>
      <c r="C48" s="15" t="n">
        <f aca="false">IFERROR(C47/C15,0)</f>
        <v>0.0767151627906977</v>
      </c>
    </row>
    <row r="49" customFormat="false" ht="15" hidden="false" customHeight="false" outlineLevel="0" collapsed="false">
      <c r="B49" s="13" t="s">
        <v>44</v>
      </c>
      <c r="C49" s="14" t="n">
        <f aca="false">C47-C23</f>
        <v>20617.2</v>
      </c>
    </row>
    <row r="50" customFormat="false" ht="15" hidden="false" customHeight="false" outlineLevel="0" collapsed="false">
      <c r="B50" s="13" t="s">
        <v>45</v>
      </c>
      <c r="C50" s="15" t="n">
        <f aca="false">IFERROR(C49/C24,0)</f>
        <v>0.0767151627906977</v>
      </c>
    </row>
    <row r="51" customFormat="false" ht="15" hidden="false" customHeight="false" outlineLevel="0" collapsed="false">
      <c r="B51" s="13" t="s">
        <v>46</v>
      </c>
      <c r="C51" s="16" t="n">
        <f aca="false">IFERROR(IF(C49&lt;=0,"n/a",C24/C49),"n/a")</f>
        <v>13.0352327183129</v>
      </c>
    </row>
    <row r="53" customFormat="false" ht="15" hidden="false" customHeight="true" outlineLevel="0" collapsed="false">
      <c r="B53" s="17" t="s">
        <v>47</v>
      </c>
      <c r="C53" s="17"/>
      <c r="D53" s="17"/>
      <c r="E53" s="17"/>
    </row>
    <row r="54" customFormat="false" ht="15" hidden="false" customHeight="false" outlineLevel="0" collapsed="false">
      <c r="B54" s="17"/>
      <c r="C54" s="17"/>
      <c r="D54" s="17"/>
      <c r="E54" s="17"/>
    </row>
  </sheetData>
  <mergeCells count="7">
    <mergeCell ref="E4:E5"/>
    <mergeCell ref="B7:C7"/>
    <mergeCell ref="B17:C17"/>
    <mergeCell ref="B26:C26"/>
    <mergeCell ref="B31:C31"/>
    <mergeCell ref="B46:C46"/>
    <mergeCell ref="B53:E54"/>
  </mergeCells>
  <dataValidations count="1">
    <dataValidation allowBlank="false" errorStyle="stop" operator="between" showDropDown="false" showErrorMessage="false" showInputMessage="false" sqref="C9" type="list">
      <formula1>"0,1"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2026-06-25T15:19:31Z</dcterms:created>
  <dc:creator>openpyxl</dc:creator>
  <dc:description/>
  <dc:language>en-US</dc:language>
  <cp:lastModifiedBy/>
  <dcterms:modified xsi:type="dcterms:W3CDTF">2026-06-25T15:19:31Z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